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180" windowHeight="4752"/>
  </bookViews>
  <sheets>
    <sheet name="Introdução de valores" sheetId="1" r:id="rId1"/>
    <sheet name="Gráficos" sheetId="2" r:id="rId2"/>
    <sheet name="tabela auxiliar" sheetId="3" r:id="rId3"/>
  </sheets>
  <calcPr calcId="145621"/>
</workbook>
</file>

<file path=xl/calcChain.xml><?xml version="1.0" encoding="utf-8"?>
<calcChain xmlns="http://schemas.openxmlformats.org/spreadsheetml/2006/main">
  <c r="M16" i="1" l="1"/>
  <c r="M15" i="1"/>
  <c r="K16" i="1"/>
  <c r="K15" i="1"/>
  <c r="I16" i="1"/>
  <c r="I15" i="1"/>
  <c r="G16" i="1"/>
  <c r="G15" i="1"/>
  <c r="E16" i="1"/>
  <c r="E15" i="1"/>
  <c r="C16" i="1"/>
  <c r="N16" i="1" s="1"/>
  <c r="C14" i="1"/>
  <c r="C15" i="1"/>
  <c r="N15" i="1" l="1"/>
  <c r="M14" i="1"/>
  <c r="K14" i="1"/>
  <c r="I14" i="1"/>
  <c r="G14" i="1"/>
  <c r="E14" i="1"/>
  <c r="C3" i="1"/>
  <c r="N14" i="1" l="1"/>
  <c r="M13" i="1"/>
  <c r="M12" i="1"/>
  <c r="K13" i="1"/>
  <c r="K12" i="1"/>
  <c r="I13" i="1"/>
  <c r="I12" i="1"/>
  <c r="G13" i="1"/>
  <c r="G12" i="1"/>
  <c r="E13" i="1"/>
  <c r="E12" i="1"/>
  <c r="C13" i="1"/>
  <c r="N13" i="1" s="1"/>
  <c r="C12" i="1"/>
  <c r="N12" i="1" s="1"/>
  <c r="M11" i="1"/>
  <c r="M10" i="1"/>
  <c r="M9" i="1"/>
  <c r="M8" i="1"/>
  <c r="M7" i="1"/>
  <c r="M6" i="1"/>
  <c r="M5" i="1"/>
  <c r="M4" i="1"/>
  <c r="M3" i="1"/>
  <c r="K11" i="1"/>
  <c r="K10" i="1"/>
  <c r="K9" i="1"/>
  <c r="K8" i="1"/>
  <c r="K7" i="1"/>
  <c r="K6" i="1"/>
  <c r="K5" i="1"/>
  <c r="K4" i="1"/>
  <c r="K3" i="1"/>
  <c r="I11" i="1"/>
  <c r="I10" i="1"/>
  <c r="I9" i="1"/>
  <c r="I8" i="1"/>
  <c r="I7" i="1"/>
  <c r="I6" i="1"/>
  <c r="I5" i="1"/>
  <c r="I4" i="1"/>
  <c r="I3" i="1"/>
  <c r="G11" i="1"/>
  <c r="G10" i="1"/>
  <c r="G9" i="1"/>
  <c r="G8" i="1"/>
  <c r="G7" i="1"/>
  <c r="G6" i="1"/>
  <c r="G5" i="1"/>
  <c r="G4" i="1"/>
  <c r="G3" i="1"/>
  <c r="E11" i="1"/>
  <c r="E10" i="1"/>
  <c r="E9" i="1"/>
  <c r="E8" i="1"/>
  <c r="E7" i="1"/>
  <c r="E6" i="1"/>
  <c r="E5" i="1"/>
  <c r="E4" i="1"/>
  <c r="E3" i="1"/>
  <c r="C9" i="1"/>
  <c r="C8" i="1"/>
  <c r="C7" i="1"/>
  <c r="C6" i="1"/>
  <c r="C5" i="1"/>
  <c r="C4" i="1"/>
  <c r="C10" i="1"/>
  <c r="C11" i="1"/>
  <c r="C17" i="1" l="1"/>
  <c r="N11" i="1"/>
  <c r="N4" i="1"/>
  <c r="N6" i="1"/>
  <c r="N8" i="1"/>
  <c r="E17" i="1"/>
  <c r="I17" i="1"/>
  <c r="K24" i="1" s="1"/>
  <c r="M17" i="1"/>
  <c r="N3" i="1"/>
  <c r="N10" i="1"/>
  <c r="N5" i="1"/>
  <c r="N7" i="1"/>
  <c r="N9" i="1"/>
  <c r="G17" i="1"/>
  <c r="K17" i="1"/>
  <c r="L24" i="1" s="1"/>
  <c r="L26" i="1" l="1"/>
  <c r="I26" i="1"/>
  <c r="M26" i="1"/>
  <c r="K26" i="1"/>
  <c r="H26" i="1"/>
  <c r="L29" i="1"/>
  <c r="J29" i="1"/>
  <c r="H29" i="1"/>
  <c r="K29" i="1"/>
  <c r="I29" i="1"/>
  <c r="M25" i="1"/>
  <c r="K25" i="1"/>
  <c r="L25" i="1"/>
  <c r="J25" i="1"/>
  <c r="H25" i="1"/>
  <c r="N17" i="1"/>
  <c r="K28" i="1"/>
  <c r="I28" i="1"/>
  <c r="M28" i="1"/>
  <c r="J28" i="1"/>
  <c r="H28" i="1"/>
  <c r="M27" i="1"/>
  <c r="J27" i="1"/>
  <c r="H27" i="1"/>
  <c r="L27" i="1"/>
  <c r="I27" i="1"/>
  <c r="J24" i="1"/>
  <c r="I24" i="1"/>
  <c r="M24" i="1"/>
  <c r="M18" i="1"/>
  <c r="I18" i="1"/>
  <c r="G18" i="1"/>
  <c r="K18" i="1"/>
  <c r="E18" i="1"/>
  <c r="C18" i="1"/>
  <c r="N18" i="1" l="1"/>
</calcChain>
</file>

<file path=xl/comments1.xml><?xml version="1.0" encoding="utf-8"?>
<comments xmlns="http://schemas.openxmlformats.org/spreadsheetml/2006/main">
  <authors>
    <author>ninico</author>
  </authors>
  <commentList>
    <comment ref="B4" authorId="0">
      <text>
        <r>
          <rPr>
            <sz val="8"/>
            <color indexed="81"/>
            <rFont val="Tahoma"/>
            <family val="2"/>
          </rPr>
          <t xml:space="preserve">
5 bolachas contêm 30mg de sódio</t>
        </r>
      </text>
    </comment>
    <comment ref="B8" authorId="0">
      <text>
        <r>
          <rPr>
            <sz val="8"/>
            <color indexed="81"/>
            <rFont val="Tahoma"/>
            <charset val="1"/>
          </rPr>
          <t xml:space="preserve">
1 pão contem 50mg de sódio</t>
        </r>
      </text>
    </comment>
  </commentList>
</comments>
</file>

<file path=xl/sharedStrings.xml><?xml version="1.0" encoding="utf-8"?>
<sst xmlns="http://schemas.openxmlformats.org/spreadsheetml/2006/main" count="110" uniqueCount="57">
  <si>
    <t>merenda</t>
  </si>
  <si>
    <t>p. almoço</t>
  </si>
  <si>
    <t>almoço</t>
  </si>
  <si>
    <t>lanche</t>
  </si>
  <si>
    <t>jantar</t>
  </si>
  <si>
    <t>ceia</t>
  </si>
  <si>
    <t>Quantidade</t>
  </si>
  <si>
    <t>pão mistura (gramas)</t>
  </si>
  <si>
    <t>sopa de feijão verde (gramas)</t>
  </si>
  <si>
    <t>pão trigo (gramas)</t>
  </si>
  <si>
    <t>camarão cuzido (gramas)</t>
  </si>
  <si>
    <t>pescada cuzida (gramas)</t>
  </si>
  <si>
    <t>bolacha maria (gramas)</t>
  </si>
  <si>
    <t>alface crua (gramas)</t>
  </si>
  <si>
    <t>lombo de porco frito c/margarina (gramas)</t>
  </si>
  <si>
    <t>cerveja branca (ml)</t>
  </si>
  <si>
    <t>vinho maduro tinto (ml)</t>
  </si>
  <si>
    <t>margarina "matinal" magra (gramas)</t>
  </si>
  <si>
    <t>banana (gramas)</t>
  </si>
  <si>
    <t>maçâ (gramas)</t>
  </si>
  <si>
    <t>Totais parciais por refeição</t>
  </si>
  <si>
    <t>Totais parciais por alimento</t>
  </si>
  <si>
    <t xml:space="preserve">Quantidade de cada refeição durante 1 dia - cálculo das quantidades em mg de sódio </t>
  </si>
  <si>
    <t>100g</t>
  </si>
  <si>
    <t>camarão cuzido</t>
  </si>
  <si>
    <t xml:space="preserve">contêm </t>
  </si>
  <si>
    <t>1600mg</t>
  </si>
  <si>
    <t>de sódio</t>
  </si>
  <si>
    <t>pescada cuzida</t>
  </si>
  <si>
    <t>bolachas maria</t>
  </si>
  <si>
    <t>alface crua</t>
  </si>
  <si>
    <t>cerveja branca</t>
  </si>
  <si>
    <t>100ml</t>
  </si>
  <si>
    <t>leita de vaca meio gordo</t>
  </si>
  <si>
    <t>pão de trigo</t>
  </si>
  <si>
    <t>pão mistura de trigo e centeio</t>
  </si>
  <si>
    <t>lombo de porco frito c/margarina</t>
  </si>
  <si>
    <t>banana</t>
  </si>
  <si>
    <t>maçã</t>
  </si>
  <si>
    <t>vinho maduro tinto</t>
  </si>
  <si>
    <t>manteiga "matinal" magra</t>
  </si>
  <si>
    <t>190mg</t>
  </si>
  <si>
    <t>418mg</t>
  </si>
  <si>
    <t>3mg</t>
  </si>
  <si>
    <t>11mg</t>
  </si>
  <si>
    <t>40mg</t>
  </si>
  <si>
    <t>610mg</t>
  </si>
  <si>
    <t>582mg</t>
  </si>
  <si>
    <t>170mg</t>
  </si>
  <si>
    <t>6mg</t>
  </si>
  <si>
    <t>9mg</t>
  </si>
  <si>
    <t>500mg</t>
  </si>
  <si>
    <t>percentagem de sódio em relação ao total</t>
  </si>
  <si>
    <t>variável</t>
  </si>
  <si>
    <t>padrão</t>
  </si>
  <si>
    <t>verificação do relacionamento fracionário  no consumo de sódio entre refeições</t>
  </si>
  <si>
    <r>
      <t>leite de vaca meio gordo (</t>
    </r>
    <r>
      <rPr>
        <b/>
        <i/>
        <sz val="10"/>
        <color theme="1"/>
        <rFont val="Calibri"/>
        <family val="2"/>
        <scheme val="minor"/>
      </rPr>
      <t>ml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</si>
</sst>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??/???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9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sz val="8"/>
      <color indexed="81"/>
      <name val="Tahoma"/>
      <charset val="1"/>
    </font>
    <font>
      <b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9" fillId="0" borderId="0" xfId="0" applyFont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8" xfId="0" applyFont="1" applyBorder="1"/>
    <xf numFmtId="0" fontId="10" fillId="0" borderId="9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10" fillId="0" borderId="7" xfId="0" applyFont="1" applyBorder="1"/>
    <xf numFmtId="0" fontId="2" fillId="0" borderId="7" xfId="0" applyFont="1" applyBorder="1"/>
    <xf numFmtId="0" fontId="10" fillId="0" borderId="7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10" fillId="0" borderId="0" xfId="0" applyFont="1" applyBorder="1"/>
    <xf numFmtId="0" fontId="2" fillId="0" borderId="0" xfId="0" applyFont="1" applyBorder="1"/>
    <xf numFmtId="0" fontId="10" fillId="0" borderId="0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0" fillId="0" borderId="19" xfId="0" applyBorder="1"/>
    <xf numFmtId="0" fontId="0" fillId="5" borderId="19" xfId="0" applyFill="1" applyBorder="1" applyAlignment="1">
      <alignment horizontal="center"/>
    </xf>
    <xf numFmtId="0" fontId="7" fillId="6" borderId="20" xfId="0" applyFont="1" applyFill="1" applyBorder="1"/>
    <xf numFmtId="0" fontId="0" fillId="7" borderId="5" xfId="0" applyFill="1" applyBorder="1"/>
    <xf numFmtId="0" fontId="5" fillId="8" borderId="4" xfId="0" applyFont="1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0" fontId="7" fillId="8" borderId="6" xfId="0" applyNumberFormat="1" applyFont="1" applyFill="1" applyBorder="1"/>
    <xf numFmtId="49" fontId="4" fillId="2" borderId="1" xfId="0" applyNumberFormat="1" applyFont="1" applyFill="1" applyBorder="1" applyAlignment="1">
      <alignment horizontal="center" wrapText="1"/>
    </xf>
    <xf numFmtId="10" fontId="0" fillId="8" borderId="5" xfId="1" applyNumberFormat="1" applyFont="1" applyFill="1" applyBorder="1" applyAlignment="1">
      <alignment horizontal="center"/>
    </xf>
    <xf numFmtId="0" fontId="9" fillId="0" borderId="27" xfId="0" applyFont="1" applyBorder="1"/>
    <xf numFmtId="0" fontId="15" fillId="9" borderId="26" xfId="0" applyFont="1" applyFill="1" applyBorder="1"/>
    <xf numFmtId="0" fontId="15" fillId="9" borderId="21" xfId="0" applyFont="1" applyFill="1" applyBorder="1"/>
    <xf numFmtId="0" fontId="13" fillId="10" borderId="4" xfId="0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24" xfId="0" applyFont="1" applyFill="1" applyBorder="1"/>
    <xf numFmtId="0" fontId="5" fillId="11" borderId="1" xfId="0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0" fillId="11" borderId="1" xfId="0" applyFill="1" applyBorder="1"/>
    <xf numFmtId="0" fontId="0" fillId="11" borderId="3" xfId="0" applyFill="1" applyBorder="1"/>
    <xf numFmtId="164" fontId="18" fillId="9" borderId="22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164" fontId="18" fillId="9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F0C9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PT" sz="1200">
                <a:solidFill>
                  <a:srgbClr val="002060"/>
                </a:solidFill>
              </a:rPr>
              <a:t>quantidades de sódio</a:t>
            </a:r>
            <a:r>
              <a:rPr lang="pt-PT" sz="1200" baseline="0">
                <a:solidFill>
                  <a:srgbClr val="002060"/>
                </a:solidFill>
              </a:rPr>
              <a:t> absorvidas por refeição</a:t>
            </a:r>
            <a:endParaRPr lang="pt-PT" sz="1200">
              <a:solidFill>
                <a:srgbClr val="002060"/>
              </a:solidFill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baseline="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('Introdução de valores'!$C$2,'Introdução de valores'!$E$2,'Introdução de valores'!$G$2,'Introdução de valores'!$I$2,'Introdução de valores'!$K$2,'Introdução de valores'!$M$2)</c:f>
              <c:strCache>
                <c:ptCount val="6"/>
                <c:pt idx="0">
                  <c:v>p. almoço</c:v>
                </c:pt>
                <c:pt idx="1">
                  <c:v>merenda</c:v>
                </c:pt>
                <c:pt idx="2">
                  <c:v>almoço</c:v>
                </c:pt>
                <c:pt idx="3">
                  <c:v>lanche</c:v>
                </c:pt>
                <c:pt idx="4">
                  <c:v>jantar</c:v>
                </c:pt>
                <c:pt idx="5">
                  <c:v>ceia</c:v>
                </c:pt>
              </c:strCache>
            </c:strRef>
          </c:cat>
          <c:val>
            <c:numRef>
              <c:f>('Introdução de valores'!$C$17,'Introdução de valores'!$E$17,'Introdução de valores'!$G$17,'Introdução de valores'!$I$17,'Introdução de valores'!$K$17,'Introdução de valores'!$M$17)</c:f>
              <c:numCache>
                <c:formatCode>General</c:formatCode>
                <c:ptCount val="6"/>
                <c:pt idx="0">
                  <c:v>401</c:v>
                </c:pt>
                <c:pt idx="1">
                  <c:v>6</c:v>
                </c:pt>
                <c:pt idx="2">
                  <c:v>682.4</c:v>
                </c:pt>
                <c:pt idx="3">
                  <c:v>6</c:v>
                </c:pt>
                <c:pt idx="4">
                  <c:v>823.99</c:v>
                </c:pt>
                <c:pt idx="5">
                  <c:v>310.79999999999995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302592"/>
        <c:axId val="72992640"/>
        <c:axId val="0"/>
      </c:bar3DChart>
      <c:catAx>
        <c:axId val="54302592"/>
        <c:scaling>
          <c:orientation val="minMax"/>
        </c:scaling>
        <c:delete val="0"/>
        <c:axPos val="b"/>
        <c:min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PT"/>
          </a:p>
        </c:txPr>
        <c:crossAx val="72992640"/>
        <c:crosses val="autoZero"/>
        <c:auto val="1"/>
        <c:lblAlgn val="ctr"/>
        <c:lblOffset val="100"/>
        <c:noMultiLvlLbl val="0"/>
      </c:catAx>
      <c:valAx>
        <c:axId val="7299264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r>
                  <a:rPr lang="en-US">
                    <a:solidFill>
                      <a:schemeClr val="accent6">
                        <a:lumMod val="50000"/>
                      </a:schemeClr>
                    </a:solidFill>
                  </a:rPr>
                  <a:t>mg de sódio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30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lang="pt-PT"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PT"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rPr>
              <a:t>quantidades de sódio absorvidas por alimento</a:t>
            </a:r>
          </a:p>
        </c:rich>
      </c:tx>
      <c:overlay val="0"/>
    </c:title>
    <c:autoTitleDeleted val="0"/>
    <c:view3D>
      <c:rotX val="7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7030A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'Introdução de valores'!$A$3:$A$16</c:f>
              <c:strCache>
                <c:ptCount val="14"/>
                <c:pt idx="0">
                  <c:v>leite de vaca meio gordo (ml)</c:v>
                </c:pt>
                <c:pt idx="1">
                  <c:v>pão trigo (gramas)</c:v>
                </c:pt>
                <c:pt idx="2">
                  <c:v>pão mistura (gramas)</c:v>
                </c:pt>
                <c:pt idx="3">
                  <c:v>lombo de porco frito c/margarina (gramas)</c:v>
                </c:pt>
                <c:pt idx="4">
                  <c:v>sopa de feijão verde (gramas)</c:v>
                </c:pt>
                <c:pt idx="5">
                  <c:v>camarão cuzido (gramas)</c:v>
                </c:pt>
                <c:pt idx="6">
                  <c:v>pescada cuzida (gramas)</c:v>
                </c:pt>
                <c:pt idx="7">
                  <c:v>bolacha maria (gramas)</c:v>
                </c:pt>
                <c:pt idx="8">
                  <c:v>alface crua (gramas)</c:v>
                </c:pt>
                <c:pt idx="9">
                  <c:v>cerveja branca (ml)</c:v>
                </c:pt>
                <c:pt idx="10">
                  <c:v>vinho maduro tinto (ml)</c:v>
                </c:pt>
                <c:pt idx="11">
                  <c:v>margarina "matinal" magra (gramas)</c:v>
                </c:pt>
                <c:pt idx="12">
                  <c:v>maçâ (gramas)</c:v>
                </c:pt>
                <c:pt idx="13">
                  <c:v>banana (gramas)</c:v>
                </c:pt>
              </c:strCache>
            </c:strRef>
          </c:cat>
          <c:val>
            <c:numRef>
              <c:f>'Introdução de valores'!$N$3:$N$16</c:f>
              <c:numCache>
                <c:formatCode>General</c:formatCode>
                <c:ptCount val="14"/>
                <c:pt idx="0">
                  <c:v>120</c:v>
                </c:pt>
                <c:pt idx="1">
                  <c:v>610</c:v>
                </c:pt>
                <c:pt idx="2">
                  <c:v>291</c:v>
                </c:pt>
                <c:pt idx="3">
                  <c:v>340</c:v>
                </c:pt>
                <c:pt idx="4">
                  <c:v>256.3</c:v>
                </c:pt>
                <c:pt idx="5">
                  <c:v>0</c:v>
                </c:pt>
                <c:pt idx="6">
                  <c:v>285</c:v>
                </c:pt>
                <c:pt idx="7">
                  <c:v>250.79999999999998</c:v>
                </c:pt>
                <c:pt idx="8">
                  <c:v>1.5899999999999999</c:v>
                </c:pt>
                <c:pt idx="9">
                  <c:v>0</c:v>
                </c:pt>
                <c:pt idx="10">
                  <c:v>13.5</c:v>
                </c:pt>
                <c:pt idx="11">
                  <c:v>50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279104"/>
        <c:axId val="54018432"/>
        <c:axId val="0"/>
      </c:bar3DChart>
      <c:catAx>
        <c:axId val="89279104"/>
        <c:scaling>
          <c:orientation val="minMax"/>
        </c:scaling>
        <c:delete val="0"/>
        <c:axPos val="b"/>
        <c:minorGridlines/>
        <c:majorTickMark val="out"/>
        <c:minorTickMark val="none"/>
        <c:tickLblPos val="nextTo"/>
        <c:crossAx val="54018432"/>
        <c:crosses val="autoZero"/>
        <c:auto val="1"/>
        <c:lblAlgn val="ctr"/>
        <c:lblOffset val="100"/>
        <c:noMultiLvlLbl val="0"/>
      </c:catAx>
      <c:valAx>
        <c:axId val="54018432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>
                    <a:solidFill>
                      <a:srgbClr val="7030A0"/>
                    </a:solidFill>
                  </a:rPr>
                  <a:t>mg de sódio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279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18</xdr:row>
      <xdr:rowOff>180975</xdr:rowOff>
    </xdr:from>
    <xdr:to>
      <xdr:col>5</xdr:col>
      <xdr:colOff>83445</xdr:colOff>
      <xdr:row>33</xdr:row>
      <xdr:rowOff>38100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29050"/>
          <a:ext cx="4569720" cy="274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114301</xdr:rowOff>
    </xdr:from>
    <xdr:to>
      <xdr:col>8</xdr:col>
      <xdr:colOff>304800</xdr:colOff>
      <xdr:row>24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400051</xdr:colOff>
      <xdr:row>0</xdr:row>
      <xdr:rowOff>114301</xdr:rowOff>
    </xdr:from>
    <xdr:to>
      <xdr:col>20</xdr:col>
      <xdr:colOff>276225</xdr:colOff>
      <xdr:row>24</xdr:row>
      <xdr:rowOff>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Normal="100" workbookViewId="0">
      <selection activeCell="H33" sqref="H33"/>
    </sheetView>
  </sheetViews>
  <sheetFormatPr defaultRowHeight="14.4" x14ac:dyDescent="0.3"/>
  <cols>
    <col min="1" max="1" width="34" customWidth="1"/>
    <col min="2" max="2" width="8.6640625" customWidth="1"/>
    <col min="3" max="3" width="9" customWidth="1"/>
    <col min="4" max="4" width="8.6640625" customWidth="1"/>
    <col min="6" max="6" width="8.6640625" customWidth="1"/>
    <col min="8" max="8" width="8.6640625" customWidth="1"/>
    <col min="9" max="9" width="10.33203125" bestFit="1" customWidth="1"/>
    <col min="10" max="10" width="8.6640625" customWidth="1"/>
    <col min="11" max="11" width="10.33203125" bestFit="1" customWidth="1"/>
    <col min="12" max="12" width="8.6640625" customWidth="1"/>
    <col min="14" max="14" width="20.44140625" customWidth="1"/>
  </cols>
  <sheetData>
    <row r="1" spans="1:14" ht="18" x14ac:dyDescent="0.35">
      <c r="A1" s="64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24.75" customHeight="1" x14ac:dyDescent="0.3">
      <c r="A2" s="1"/>
      <c r="B2" s="5" t="s">
        <v>6</v>
      </c>
      <c r="C2" s="6" t="s">
        <v>1</v>
      </c>
      <c r="D2" s="5" t="s">
        <v>6</v>
      </c>
      <c r="E2" s="6" t="s">
        <v>0</v>
      </c>
      <c r="F2" s="5" t="s">
        <v>6</v>
      </c>
      <c r="G2" s="6" t="s">
        <v>2</v>
      </c>
      <c r="H2" s="5" t="s">
        <v>6</v>
      </c>
      <c r="I2" s="6" t="s">
        <v>3</v>
      </c>
      <c r="J2" s="5" t="s">
        <v>6</v>
      </c>
      <c r="K2" s="6" t="s">
        <v>4</v>
      </c>
      <c r="L2" s="5" t="s">
        <v>6</v>
      </c>
      <c r="M2" s="6" t="s">
        <v>5</v>
      </c>
      <c r="N2" s="45" t="s">
        <v>21</v>
      </c>
    </row>
    <row r="3" spans="1:14" ht="15" x14ac:dyDescent="0.25">
      <c r="A3" s="56" t="s">
        <v>56</v>
      </c>
      <c r="B3" s="3">
        <v>150</v>
      </c>
      <c r="C3" s="2">
        <f>(B3*0.4)</f>
        <v>60</v>
      </c>
      <c r="D3" s="4"/>
      <c r="E3" s="2">
        <f>(D3*0.4)</f>
        <v>0</v>
      </c>
      <c r="F3" s="4"/>
      <c r="G3" s="2">
        <f>(F3*0.4)</f>
        <v>0</v>
      </c>
      <c r="H3" s="4"/>
      <c r="I3" s="2">
        <f>(H3*0.4)</f>
        <v>0</v>
      </c>
      <c r="J3" s="4"/>
      <c r="K3" s="2">
        <f>(J3*0.4)</f>
        <v>0</v>
      </c>
      <c r="L3" s="4">
        <v>150</v>
      </c>
      <c r="M3" s="2">
        <f>(L3*0.4)</f>
        <v>60</v>
      </c>
      <c r="N3" s="58">
        <f t="shared" ref="N3:N16" si="0">SUM(C3,E3,G3,I3,K3,M3)</f>
        <v>120</v>
      </c>
    </row>
    <row r="4" spans="1:14" x14ac:dyDescent="0.3">
      <c r="A4" s="56" t="s">
        <v>9</v>
      </c>
      <c r="B4" s="3"/>
      <c r="C4" s="2">
        <f>(B4*6.1)</f>
        <v>0</v>
      </c>
      <c r="D4" s="4"/>
      <c r="E4" s="2">
        <f>(D4*6.1)</f>
        <v>0</v>
      </c>
      <c r="F4" s="4">
        <v>50</v>
      </c>
      <c r="G4" s="2">
        <f>(F4*6.1)</f>
        <v>305</v>
      </c>
      <c r="H4" s="4"/>
      <c r="I4" s="2">
        <f>(H4*6.1)</f>
        <v>0</v>
      </c>
      <c r="J4" s="4">
        <v>50</v>
      </c>
      <c r="K4" s="2">
        <f>(J4*6.1)</f>
        <v>305</v>
      </c>
      <c r="L4" s="4"/>
      <c r="M4" s="2">
        <f>(L4*6.1)</f>
        <v>0</v>
      </c>
      <c r="N4" s="58">
        <f t="shared" si="0"/>
        <v>610</v>
      </c>
    </row>
    <row r="5" spans="1:14" x14ac:dyDescent="0.3">
      <c r="A5" s="56" t="s">
        <v>7</v>
      </c>
      <c r="B5" s="3">
        <v>50</v>
      </c>
      <c r="C5" s="2">
        <f>(B5*5.82)</f>
        <v>291</v>
      </c>
      <c r="D5" s="4"/>
      <c r="E5" s="2">
        <f>(D5*5.82)</f>
        <v>0</v>
      </c>
      <c r="F5" s="4"/>
      <c r="G5" s="2">
        <f>(F5*5.82)</f>
        <v>0</v>
      </c>
      <c r="H5" s="4"/>
      <c r="I5" s="2">
        <f>(H5*5.82)</f>
        <v>0</v>
      </c>
      <c r="J5" s="4"/>
      <c r="K5" s="2">
        <f>(J5*5.82)</f>
        <v>0</v>
      </c>
      <c r="L5" s="4"/>
      <c r="M5" s="2">
        <f>(L5*5.82)</f>
        <v>0</v>
      </c>
      <c r="N5" s="58">
        <f t="shared" si="0"/>
        <v>291</v>
      </c>
    </row>
    <row r="6" spans="1:14" ht="15" x14ac:dyDescent="0.25">
      <c r="A6" s="56" t="s">
        <v>14</v>
      </c>
      <c r="B6" s="3"/>
      <c r="C6" s="2">
        <f>(B6*1.7)</f>
        <v>0</v>
      </c>
      <c r="D6" s="4"/>
      <c r="E6" s="2">
        <f>(D6*1.7)</f>
        <v>0</v>
      </c>
      <c r="F6" s="4">
        <v>200</v>
      </c>
      <c r="G6" s="2">
        <f>(F6*1.7)</f>
        <v>340</v>
      </c>
      <c r="H6" s="4"/>
      <c r="I6" s="2">
        <f>(H6*1.7)</f>
        <v>0</v>
      </c>
      <c r="J6" s="4"/>
      <c r="K6" s="2">
        <f>(J6*1.7)</f>
        <v>0</v>
      </c>
      <c r="L6" s="4"/>
      <c r="M6" s="2">
        <f>(L6*1.7)</f>
        <v>0</v>
      </c>
      <c r="N6" s="58">
        <f t="shared" si="0"/>
        <v>340</v>
      </c>
    </row>
    <row r="7" spans="1:14" x14ac:dyDescent="0.3">
      <c r="A7" s="56" t="s">
        <v>8</v>
      </c>
      <c r="B7" s="3"/>
      <c r="C7" s="2">
        <f>(B7*2.33)</f>
        <v>0</v>
      </c>
      <c r="D7" s="4"/>
      <c r="E7" s="2">
        <f>(D7*2.33)</f>
        <v>0</v>
      </c>
      <c r="F7" s="4">
        <v>10</v>
      </c>
      <c r="G7" s="2">
        <f>(F7*2.33)</f>
        <v>23.3</v>
      </c>
      <c r="H7" s="4"/>
      <c r="I7" s="2">
        <f>(H7*2.33)</f>
        <v>0</v>
      </c>
      <c r="J7" s="4">
        <v>100</v>
      </c>
      <c r="K7" s="2">
        <f>(J7*2.33)</f>
        <v>233</v>
      </c>
      <c r="L7" s="4"/>
      <c r="M7" s="2">
        <f>(L7*2.33)</f>
        <v>0</v>
      </c>
      <c r="N7" s="58">
        <f t="shared" si="0"/>
        <v>256.3</v>
      </c>
    </row>
    <row r="8" spans="1:14" x14ac:dyDescent="0.3">
      <c r="A8" s="56" t="s">
        <v>10</v>
      </c>
      <c r="B8" s="3"/>
      <c r="C8" s="2">
        <f>(B8*16)</f>
        <v>0</v>
      </c>
      <c r="D8" s="4"/>
      <c r="E8" s="2">
        <f>(D8*16)</f>
        <v>0</v>
      </c>
      <c r="F8" s="4"/>
      <c r="G8" s="2">
        <f>(F8*16)</f>
        <v>0</v>
      </c>
      <c r="H8" s="4"/>
      <c r="I8" s="2">
        <f>(H8*16)</f>
        <v>0</v>
      </c>
      <c r="J8" s="4"/>
      <c r="K8" s="2">
        <f>(J8*16)</f>
        <v>0</v>
      </c>
      <c r="L8" s="4"/>
      <c r="M8" s="2">
        <f>(L8*16)</f>
        <v>0</v>
      </c>
      <c r="N8" s="58">
        <f t="shared" si="0"/>
        <v>0</v>
      </c>
    </row>
    <row r="9" spans="1:14" ht="15" x14ac:dyDescent="0.25">
      <c r="A9" s="56" t="s">
        <v>11</v>
      </c>
      <c r="B9" s="3"/>
      <c r="C9" s="2">
        <f>(B9*1.9)</f>
        <v>0</v>
      </c>
      <c r="D9" s="4"/>
      <c r="E9" s="2">
        <f>(D9*1.9)</f>
        <v>0</v>
      </c>
      <c r="F9" s="4"/>
      <c r="G9" s="2">
        <f>(F9*1.9)</f>
        <v>0</v>
      </c>
      <c r="H9" s="4"/>
      <c r="I9" s="2">
        <f>(H9*1.9)</f>
        <v>0</v>
      </c>
      <c r="J9" s="4">
        <v>150</v>
      </c>
      <c r="K9" s="2">
        <f>(J9*1.9)</f>
        <v>285</v>
      </c>
      <c r="L9" s="4"/>
      <c r="M9" s="2">
        <f>(L9*1.9)</f>
        <v>0</v>
      </c>
      <c r="N9" s="58">
        <f t="shared" si="0"/>
        <v>285</v>
      </c>
    </row>
    <row r="10" spans="1:14" ht="15" x14ac:dyDescent="0.25">
      <c r="A10" s="56" t="s">
        <v>12</v>
      </c>
      <c r="B10" s="3"/>
      <c r="C10" s="2">
        <f>(B10*4.18)</f>
        <v>0</v>
      </c>
      <c r="D10" s="4"/>
      <c r="E10" s="2">
        <f>(D10*4.18)</f>
        <v>0</v>
      </c>
      <c r="F10" s="4"/>
      <c r="G10" s="2">
        <f>(F10*4.18)</f>
        <v>0</v>
      </c>
      <c r="H10" s="4"/>
      <c r="I10" s="2">
        <f>(H10*4.18)</f>
        <v>0</v>
      </c>
      <c r="J10" s="4"/>
      <c r="K10" s="2">
        <f>(J10*4.18)</f>
        <v>0</v>
      </c>
      <c r="L10" s="4">
        <v>60</v>
      </c>
      <c r="M10" s="2">
        <f>(L10*4.18)</f>
        <v>250.79999999999998</v>
      </c>
      <c r="N10" s="58">
        <f t="shared" si="0"/>
        <v>250.79999999999998</v>
      </c>
    </row>
    <row r="11" spans="1:14" ht="15" x14ac:dyDescent="0.25">
      <c r="A11" s="56" t="s">
        <v>13</v>
      </c>
      <c r="B11" s="3"/>
      <c r="C11" s="2">
        <f>(B11*0.03)</f>
        <v>0</v>
      </c>
      <c r="D11" s="4"/>
      <c r="E11" s="2">
        <f>(D11*0.03)</f>
        <v>0</v>
      </c>
      <c r="F11" s="4">
        <v>20</v>
      </c>
      <c r="G11" s="2">
        <f>(F11*0.03)</f>
        <v>0.6</v>
      </c>
      <c r="H11" s="4"/>
      <c r="I11" s="2">
        <f>(H11*0.03)</f>
        <v>0</v>
      </c>
      <c r="J11" s="4">
        <v>33</v>
      </c>
      <c r="K11" s="2">
        <f>(J11*0.03)</f>
        <v>0.99</v>
      </c>
      <c r="L11" s="4"/>
      <c r="M11" s="2">
        <f>(L11*0.03)</f>
        <v>0</v>
      </c>
      <c r="N11" s="58">
        <f t="shared" si="0"/>
        <v>1.5899999999999999</v>
      </c>
    </row>
    <row r="12" spans="1:14" ht="15" x14ac:dyDescent="0.25">
      <c r="A12" s="56" t="s">
        <v>15</v>
      </c>
      <c r="B12" s="3"/>
      <c r="C12" s="2">
        <f>(B12*0.11)</f>
        <v>0</v>
      </c>
      <c r="D12" s="4"/>
      <c r="E12" s="2">
        <f>(D12*0.11)</f>
        <v>0</v>
      </c>
      <c r="F12" s="4"/>
      <c r="G12" s="2">
        <f>(F12*0.11)</f>
        <v>0</v>
      </c>
      <c r="H12" s="4"/>
      <c r="I12" s="2">
        <f>(H12*0.11)</f>
        <v>0</v>
      </c>
      <c r="J12" s="4"/>
      <c r="K12" s="2">
        <f>(J12*0.11)</f>
        <v>0</v>
      </c>
      <c r="L12" s="4"/>
      <c r="M12" s="2">
        <f>(L12*0.11)</f>
        <v>0</v>
      </c>
      <c r="N12" s="58">
        <f t="shared" si="0"/>
        <v>0</v>
      </c>
    </row>
    <row r="13" spans="1:14" x14ac:dyDescent="0.3">
      <c r="A13" s="56" t="s">
        <v>16</v>
      </c>
      <c r="B13" s="3"/>
      <c r="C13" s="2">
        <f>(B13*0.09)</f>
        <v>0</v>
      </c>
      <c r="D13" s="4"/>
      <c r="E13" s="2">
        <f>(D13*0.09)</f>
        <v>0</v>
      </c>
      <c r="F13" s="4">
        <v>150</v>
      </c>
      <c r="G13" s="2">
        <f>(F13*0.09)</f>
        <v>13.5</v>
      </c>
      <c r="H13" s="4"/>
      <c r="I13" s="2">
        <f>(H13*0.09)</f>
        <v>0</v>
      </c>
      <c r="J13" s="4"/>
      <c r="K13" s="2">
        <f>(J13*0.09)</f>
        <v>0</v>
      </c>
      <c r="L13" s="4"/>
      <c r="M13" s="2">
        <f>(L13*0.09)</f>
        <v>0</v>
      </c>
      <c r="N13" s="58">
        <f t="shared" si="0"/>
        <v>13.5</v>
      </c>
    </row>
    <row r="14" spans="1:14" x14ac:dyDescent="0.3">
      <c r="A14" s="56" t="s">
        <v>17</v>
      </c>
      <c r="B14" s="3">
        <v>10</v>
      </c>
      <c r="C14" s="2">
        <f>(B14*5)</f>
        <v>50</v>
      </c>
      <c r="D14" s="4"/>
      <c r="E14" s="2">
        <f>(D14*0.005)</f>
        <v>0</v>
      </c>
      <c r="F14" s="4"/>
      <c r="G14" s="2">
        <f>(F14*0.005)</f>
        <v>0</v>
      </c>
      <c r="H14" s="4"/>
      <c r="I14" s="2">
        <f>(H14*0.005)</f>
        <v>0</v>
      </c>
      <c r="J14" s="4"/>
      <c r="K14" s="2">
        <f>(J14*0.005)</f>
        <v>0</v>
      </c>
      <c r="L14" s="4"/>
      <c r="M14" s="2">
        <f>(L14*0.005)</f>
        <v>0</v>
      </c>
      <c r="N14" s="58">
        <f t="shared" si="0"/>
        <v>50</v>
      </c>
    </row>
    <row r="15" spans="1:14" x14ac:dyDescent="0.3">
      <c r="A15" s="56" t="s">
        <v>19</v>
      </c>
      <c r="B15" s="3"/>
      <c r="C15" s="2">
        <f>(B15*0.06)</f>
        <v>0</v>
      </c>
      <c r="D15" s="4"/>
      <c r="E15" s="2">
        <f>(D15*0.06)</f>
        <v>0</v>
      </c>
      <c r="F15" s="4"/>
      <c r="G15" s="2">
        <f>(F15*0.06)</f>
        <v>0</v>
      </c>
      <c r="H15" s="4">
        <v>100</v>
      </c>
      <c r="I15" s="2">
        <f>(H15*0.06)</f>
        <v>6</v>
      </c>
      <c r="J15" s="4"/>
      <c r="K15" s="2">
        <f>(J15*0.06)</f>
        <v>0</v>
      </c>
      <c r="L15" s="4"/>
      <c r="M15" s="2">
        <f>(L15*0.06)</f>
        <v>0</v>
      </c>
      <c r="N15" s="58">
        <f t="shared" si="0"/>
        <v>6</v>
      </c>
    </row>
    <row r="16" spans="1:14" ht="15" thickBot="1" x14ac:dyDescent="0.35">
      <c r="A16" s="57" t="s">
        <v>18</v>
      </c>
      <c r="B16" s="7"/>
      <c r="C16" s="8">
        <f>(B16*0.06)</f>
        <v>0</v>
      </c>
      <c r="D16" s="9">
        <v>100</v>
      </c>
      <c r="E16" s="8">
        <f>(D16*0.06)</f>
        <v>6</v>
      </c>
      <c r="F16" s="9"/>
      <c r="G16" s="8">
        <f>(F16*0.06)</f>
        <v>0</v>
      </c>
      <c r="H16" s="9"/>
      <c r="I16" s="8">
        <f>(H16*0.06)</f>
        <v>0</v>
      </c>
      <c r="J16" s="9"/>
      <c r="K16" s="8">
        <f>(J16*0.06)</f>
        <v>0</v>
      </c>
      <c r="L16" s="9"/>
      <c r="M16" s="8">
        <f>(L16*0.06)</f>
        <v>0</v>
      </c>
      <c r="N16" s="59">
        <f t="shared" si="0"/>
        <v>6</v>
      </c>
    </row>
    <row r="17" spans="1:14" ht="16.2" thickBot="1" x14ac:dyDescent="0.35">
      <c r="A17" s="37" t="s">
        <v>20</v>
      </c>
      <c r="B17" s="38"/>
      <c r="C17" s="39">
        <f>SUM(C3:C16)</f>
        <v>401</v>
      </c>
      <c r="D17" s="38"/>
      <c r="E17" s="39">
        <f>SUM(E3:E16)</f>
        <v>6</v>
      </c>
      <c r="F17" s="38"/>
      <c r="G17" s="39">
        <f>SUM(G3:G16)</f>
        <v>682.4</v>
      </c>
      <c r="H17" s="38"/>
      <c r="I17" s="39">
        <f>SUM(I3:I16)</f>
        <v>6</v>
      </c>
      <c r="J17" s="38"/>
      <c r="K17" s="39">
        <f>SUM(K3:K16)</f>
        <v>823.99</v>
      </c>
      <c r="L17" s="38"/>
      <c r="M17" s="39">
        <f>SUM(M3:M16)</f>
        <v>310.79999999999995</v>
      </c>
      <c r="N17" s="40">
        <f>SUM(N3:N16)</f>
        <v>2230.19</v>
      </c>
    </row>
    <row r="18" spans="1:14" ht="16.2" thickBot="1" x14ac:dyDescent="0.35">
      <c r="A18" s="42" t="s">
        <v>52</v>
      </c>
      <c r="B18" s="41"/>
      <c r="C18" s="46">
        <f>C17/N17</f>
        <v>0.17980530806792247</v>
      </c>
      <c r="D18" s="41"/>
      <c r="E18" s="43">
        <f>E17/N17</f>
        <v>2.6903537366771441E-3</v>
      </c>
      <c r="F18" s="41"/>
      <c r="G18" s="43">
        <f>G17/N17</f>
        <v>0.30598289831808051</v>
      </c>
      <c r="H18" s="41"/>
      <c r="I18" s="43">
        <f>I17/N17</f>
        <v>2.6903537366771441E-3</v>
      </c>
      <c r="J18" s="41"/>
      <c r="K18" s="43">
        <f>K17/N17</f>
        <v>0.36947076258076667</v>
      </c>
      <c r="L18" s="41"/>
      <c r="M18" s="43">
        <f>M17/N17</f>
        <v>0.13936032355987604</v>
      </c>
      <c r="N18" s="44">
        <f>SUM(C18,E18,G18,I18,K18,M18)</f>
        <v>0.99999999999999989</v>
      </c>
    </row>
    <row r="21" spans="1:14" ht="15" thickBot="1" x14ac:dyDescent="0.35">
      <c r="G21" s="47" t="s">
        <v>55</v>
      </c>
      <c r="H21" s="47"/>
      <c r="I21" s="47"/>
      <c r="J21" s="47"/>
      <c r="K21" s="47"/>
      <c r="L21" s="47"/>
      <c r="M21" s="47"/>
      <c r="N21" s="10"/>
    </row>
    <row r="22" spans="1:14" ht="15" thickBot="1" x14ac:dyDescent="0.35">
      <c r="G22" s="50" t="s">
        <v>54</v>
      </c>
      <c r="H22" s="51" t="s">
        <v>1</v>
      </c>
      <c r="I22" s="51" t="s">
        <v>0</v>
      </c>
      <c r="J22" s="51" t="s">
        <v>2</v>
      </c>
      <c r="K22" s="51" t="s">
        <v>3</v>
      </c>
      <c r="L22" s="51" t="s">
        <v>4</v>
      </c>
      <c r="M22" s="52" t="s">
        <v>5</v>
      </c>
    </row>
    <row r="23" spans="1:14" x14ac:dyDescent="0.3">
      <c r="G23" s="53" t="s">
        <v>53</v>
      </c>
      <c r="H23" s="48"/>
      <c r="I23" s="49"/>
      <c r="J23" s="49"/>
      <c r="K23" s="49"/>
      <c r="L23" s="49"/>
      <c r="M23" s="49"/>
    </row>
    <row r="24" spans="1:14" x14ac:dyDescent="0.3">
      <c r="G24" s="54" t="s">
        <v>1</v>
      </c>
      <c r="H24" s="60"/>
      <c r="I24" s="61">
        <f>C17/E17</f>
        <v>66.833333333333329</v>
      </c>
      <c r="J24" s="61">
        <f>C17/G17</f>
        <v>0.58763188745603756</v>
      </c>
      <c r="K24" s="61">
        <f>C17/I17</f>
        <v>66.833333333333329</v>
      </c>
      <c r="L24" s="61">
        <f>C17/K17</f>
        <v>0.48665639146106143</v>
      </c>
      <c r="M24" s="61">
        <f>C17/M17</f>
        <v>1.2902187902187905</v>
      </c>
    </row>
    <row r="25" spans="1:14" x14ac:dyDescent="0.3">
      <c r="G25" s="54" t="s">
        <v>0</v>
      </c>
      <c r="H25" s="62">
        <f>E17/C17</f>
        <v>1.4962593516209476E-2</v>
      </c>
      <c r="I25" s="63"/>
      <c r="J25" s="61">
        <f>E17/G17</f>
        <v>8.7924970691676436E-3</v>
      </c>
      <c r="K25" s="61">
        <f>E17/I17</f>
        <v>1</v>
      </c>
      <c r="L25" s="61">
        <f>E17/K17</f>
        <v>7.2816417674971779E-3</v>
      </c>
      <c r="M25" s="61">
        <f>E17/M17</f>
        <v>1.9305019305019308E-2</v>
      </c>
    </row>
    <row r="26" spans="1:14" x14ac:dyDescent="0.3">
      <c r="G26" s="54" t="s">
        <v>2</v>
      </c>
      <c r="H26" s="62">
        <f>G17/C17</f>
        <v>1.7017456359102243</v>
      </c>
      <c r="I26" s="61">
        <f>G17/E17</f>
        <v>113.73333333333333</v>
      </c>
      <c r="J26" s="63"/>
      <c r="K26" s="61">
        <f>G17/I17</f>
        <v>113.73333333333333</v>
      </c>
      <c r="L26" s="61">
        <f>G17/K17</f>
        <v>0.82816539035667902</v>
      </c>
      <c r="M26" s="61">
        <f>G17/M17</f>
        <v>2.195624195624196</v>
      </c>
    </row>
    <row r="27" spans="1:14" x14ac:dyDescent="0.3">
      <c r="G27" s="54" t="s">
        <v>3</v>
      </c>
      <c r="H27" s="62">
        <f>I17/C17</f>
        <v>1.4962593516209476E-2</v>
      </c>
      <c r="I27" s="61">
        <f>I17/E17</f>
        <v>1</v>
      </c>
      <c r="J27" s="61">
        <f>I17/G17</f>
        <v>8.7924970691676436E-3</v>
      </c>
      <c r="K27" s="63"/>
      <c r="L27" s="61">
        <f>I17/K17</f>
        <v>7.2816417674971779E-3</v>
      </c>
      <c r="M27" s="61">
        <f>I17/M17</f>
        <v>1.9305019305019308E-2</v>
      </c>
    </row>
    <row r="28" spans="1:14" x14ac:dyDescent="0.3">
      <c r="G28" s="54" t="s">
        <v>4</v>
      </c>
      <c r="H28" s="62">
        <f>K17/C17</f>
        <v>2.0548379052369077</v>
      </c>
      <c r="I28" s="61">
        <f>K17/E17</f>
        <v>137.33166666666668</v>
      </c>
      <c r="J28" s="61">
        <f>K17/G17</f>
        <v>1.2074882766705746</v>
      </c>
      <c r="K28" s="61">
        <f>K17/I17</f>
        <v>137.33166666666668</v>
      </c>
      <c r="L28" s="63"/>
      <c r="M28" s="61">
        <f>K17/M17</f>
        <v>2.6511904761904765</v>
      </c>
    </row>
    <row r="29" spans="1:14" ht="15" thickBot="1" x14ac:dyDescent="0.35">
      <c r="G29" s="55" t="s">
        <v>5</v>
      </c>
      <c r="H29" s="62">
        <f>M17/C17</f>
        <v>0.77506234413965081</v>
      </c>
      <c r="I29" s="61">
        <f>M17/E17</f>
        <v>51.79999999999999</v>
      </c>
      <c r="J29" s="61">
        <f>M17/G17</f>
        <v>0.45545134818288391</v>
      </c>
      <c r="K29" s="61">
        <f>M17/I17</f>
        <v>51.79999999999999</v>
      </c>
      <c r="L29" s="61">
        <f>M17/K17</f>
        <v>0.3771890435563538</v>
      </c>
      <c r="M29" s="63"/>
    </row>
  </sheetData>
  <mergeCells count="1">
    <mergeCell ref="A1:M1"/>
  </mergeCells>
  <pageMargins left="0.51181102362204722" right="0.19685039370078741" top="0.74803149606299213" bottom="0.74803149606299213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3"/>
  <sheetViews>
    <sheetView workbookViewId="0">
      <selection activeCell="N14" sqref="N14"/>
    </sheetView>
  </sheetViews>
  <sheetFormatPr defaultRowHeight="14.4" x14ac:dyDescent="0.3"/>
  <sheetData>
    <row r="1" spans="2:8" ht="15.75" thickBot="1" x14ac:dyDescent="0.3"/>
    <row r="2" spans="2:8" x14ac:dyDescent="0.3">
      <c r="B2" s="20" t="s">
        <v>23</v>
      </c>
      <c r="C2" s="21" t="s">
        <v>24</v>
      </c>
      <c r="D2" s="21"/>
      <c r="E2" s="21"/>
      <c r="F2" s="22" t="s">
        <v>25</v>
      </c>
      <c r="G2" s="23" t="s">
        <v>26</v>
      </c>
      <c r="H2" s="24" t="s">
        <v>27</v>
      </c>
    </row>
    <row r="3" spans="2:8" x14ac:dyDescent="0.3">
      <c r="B3" s="25" t="s">
        <v>23</v>
      </c>
      <c r="C3" s="26" t="s">
        <v>28</v>
      </c>
      <c r="D3" s="26"/>
      <c r="E3" s="26"/>
      <c r="F3" s="27" t="s">
        <v>25</v>
      </c>
      <c r="G3" s="28" t="s">
        <v>41</v>
      </c>
      <c r="H3" s="29" t="s">
        <v>27</v>
      </c>
    </row>
    <row r="4" spans="2:8" x14ac:dyDescent="0.3">
      <c r="B4" s="30" t="s">
        <v>23</v>
      </c>
      <c r="C4" s="31" t="s">
        <v>29</v>
      </c>
      <c r="D4" s="31"/>
      <c r="E4" s="31"/>
      <c r="F4" s="32" t="s">
        <v>25</v>
      </c>
      <c r="G4" s="33" t="s">
        <v>42</v>
      </c>
      <c r="H4" s="34" t="s">
        <v>27</v>
      </c>
    </row>
    <row r="5" spans="2:8" x14ac:dyDescent="0.3">
      <c r="B5" s="25" t="s">
        <v>23</v>
      </c>
      <c r="C5" s="26" t="s">
        <v>30</v>
      </c>
      <c r="D5" s="26"/>
      <c r="E5" s="26"/>
      <c r="F5" s="27" t="s">
        <v>25</v>
      </c>
      <c r="G5" s="28" t="s">
        <v>43</v>
      </c>
      <c r="H5" s="29" t="s">
        <v>27</v>
      </c>
    </row>
    <row r="6" spans="2:8" x14ac:dyDescent="0.3">
      <c r="B6" s="30" t="s">
        <v>32</v>
      </c>
      <c r="C6" s="31" t="s">
        <v>31</v>
      </c>
      <c r="D6" s="31"/>
      <c r="E6" s="31"/>
      <c r="F6" s="32" t="s">
        <v>25</v>
      </c>
      <c r="G6" s="35" t="s">
        <v>44</v>
      </c>
      <c r="H6" s="34" t="s">
        <v>27</v>
      </c>
    </row>
    <row r="7" spans="2:8" x14ac:dyDescent="0.3">
      <c r="B7" s="25" t="s">
        <v>32</v>
      </c>
      <c r="C7" s="26" t="s">
        <v>33</v>
      </c>
      <c r="D7" s="26"/>
      <c r="E7" s="26"/>
      <c r="F7" s="27" t="s">
        <v>25</v>
      </c>
      <c r="G7" s="36" t="s">
        <v>45</v>
      </c>
      <c r="H7" s="29" t="s">
        <v>27</v>
      </c>
    </row>
    <row r="8" spans="2:8" x14ac:dyDescent="0.3">
      <c r="B8" s="30" t="s">
        <v>23</v>
      </c>
      <c r="C8" s="31" t="s">
        <v>34</v>
      </c>
      <c r="D8" s="31"/>
      <c r="E8" s="31"/>
      <c r="F8" s="32" t="s">
        <v>25</v>
      </c>
      <c r="G8" s="35" t="s">
        <v>46</v>
      </c>
      <c r="H8" s="34" t="s">
        <v>27</v>
      </c>
    </row>
    <row r="9" spans="2:8" x14ac:dyDescent="0.3">
      <c r="B9" s="25" t="s">
        <v>23</v>
      </c>
      <c r="C9" s="26" t="s">
        <v>35</v>
      </c>
      <c r="D9" s="26"/>
      <c r="E9" s="26"/>
      <c r="F9" s="27" t="s">
        <v>25</v>
      </c>
      <c r="G9" s="36" t="s">
        <v>47</v>
      </c>
      <c r="H9" s="29" t="s">
        <v>27</v>
      </c>
    </row>
    <row r="10" spans="2:8" x14ac:dyDescent="0.3">
      <c r="B10" s="30" t="s">
        <v>23</v>
      </c>
      <c r="C10" s="31" t="s">
        <v>36</v>
      </c>
      <c r="D10" s="31"/>
      <c r="E10" s="31"/>
      <c r="F10" s="32" t="s">
        <v>25</v>
      </c>
      <c r="G10" s="35" t="s">
        <v>48</v>
      </c>
      <c r="H10" s="34" t="s">
        <v>27</v>
      </c>
    </row>
    <row r="11" spans="2:8" x14ac:dyDescent="0.3">
      <c r="B11" s="25" t="s">
        <v>23</v>
      </c>
      <c r="C11" s="26" t="s">
        <v>37</v>
      </c>
      <c r="D11" s="26"/>
      <c r="E11" s="26"/>
      <c r="F11" s="27" t="s">
        <v>25</v>
      </c>
      <c r="G11" s="36" t="s">
        <v>49</v>
      </c>
      <c r="H11" s="29" t="s">
        <v>27</v>
      </c>
    </row>
    <row r="12" spans="2:8" x14ac:dyDescent="0.3">
      <c r="B12" s="30" t="s">
        <v>23</v>
      </c>
      <c r="C12" s="31" t="s">
        <v>38</v>
      </c>
      <c r="D12" s="31"/>
      <c r="E12" s="31"/>
      <c r="F12" s="32" t="s">
        <v>25</v>
      </c>
      <c r="G12" s="35" t="s">
        <v>49</v>
      </c>
      <c r="H12" s="34" t="s">
        <v>27</v>
      </c>
    </row>
    <row r="13" spans="2:8" x14ac:dyDescent="0.3">
      <c r="B13" s="25" t="s">
        <v>32</v>
      </c>
      <c r="C13" s="26" t="s">
        <v>39</v>
      </c>
      <c r="D13" s="26"/>
      <c r="E13" s="26"/>
      <c r="F13" s="27" t="s">
        <v>25</v>
      </c>
      <c r="G13" s="36" t="s">
        <v>50</v>
      </c>
      <c r="H13" s="29" t="s">
        <v>27</v>
      </c>
    </row>
    <row r="14" spans="2:8" x14ac:dyDescent="0.3">
      <c r="B14" s="25" t="s">
        <v>23</v>
      </c>
      <c r="C14" s="26" t="s">
        <v>40</v>
      </c>
      <c r="D14" s="26"/>
      <c r="E14" s="26"/>
      <c r="F14" s="27" t="s">
        <v>25</v>
      </c>
      <c r="G14" s="36" t="s">
        <v>51</v>
      </c>
      <c r="H14" s="29" t="s">
        <v>27</v>
      </c>
    </row>
    <row r="15" spans="2:8" x14ac:dyDescent="0.3">
      <c r="B15" s="14"/>
      <c r="C15" s="15"/>
      <c r="D15" s="15"/>
      <c r="E15" s="15"/>
      <c r="F15" s="15"/>
      <c r="G15" s="15"/>
      <c r="H15" s="16"/>
    </row>
    <row r="16" spans="2:8" x14ac:dyDescent="0.3">
      <c r="B16" s="12"/>
      <c r="C16" s="11"/>
      <c r="D16" s="11"/>
      <c r="E16" s="11"/>
      <c r="F16" s="11"/>
      <c r="G16" s="11"/>
      <c r="H16" s="13"/>
    </row>
    <row r="17" spans="2:8" x14ac:dyDescent="0.3">
      <c r="B17" s="14"/>
      <c r="C17" s="15"/>
      <c r="D17" s="15"/>
      <c r="E17" s="15"/>
      <c r="F17" s="15"/>
      <c r="G17" s="15"/>
      <c r="H17" s="16"/>
    </row>
    <row r="18" spans="2:8" x14ac:dyDescent="0.3">
      <c r="B18" s="12"/>
      <c r="C18" s="11"/>
      <c r="D18" s="11"/>
      <c r="E18" s="11"/>
      <c r="F18" s="11"/>
      <c r="G18" s="11"/>
      <c r="H18" s="13"/>
    </row>
    <row r="19" spans="2:8" x14ac:dyDescent="0.3">
      <c r="B19" s="14"/>
      <c r="C19" s="15"/>
      <c r="D19" s="15"/>
      <c r="E19" s="15"/>
      <c r="F19" s="15"/>
      <c r="G19" s="15"/>
      <c r="H19" s="16"/>
    </row>
    <row r="20" spans="2:8" x14ac:dyDescent="0.3">
      <c r="B20" s="12"/>
      <c r="C20" s="11"/>
      <c r="D20" s="11"/>
      <c r="E20" s="11"/>
      <c r="F20" s="11"/>
      <c r="G20" s="11"/>
      <c r="H20" s="13"/>
    </row>
    <row r="21" spans="2:8" x14ac:dyDescent="0.3">
      <c r="B21" s="14"/>
      <c r="C21" s="15"/>
      <c r="D21" s="15"/>
      <c r="E21" s="15"/>
      <c r="F21" s="15"/>
      <c r="G21" s="15"/>
      <c r="H21" s="16"/>
    </row>
    <row r="22" spans="2:8" x14ac:dyDescent="0.3">
      <c r="B22" s="12"/>
      <c r="C22" s="11"/>
      <c r="D22" s="11"/>
      <c r="E22" s="11"/>
      <c r="F22" s="11"/>
      <c r="G22" s="11"/>
      <c r="H22" s="13"/>
    </row>
    <row r="23" spans="2:8" ht="15" thickBot="1" x14ac:dyDescent="0.35">
      <c r="B23" s="17"/>
      <c r="C23" s="18"/>
      <c r="D23" s="18"/>
      <c r="E23" s="18"/>
      <c r="F23" s="18"/>
      <c r="G23" s="18"/>
      <c r="H23" s="1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Introdução de valores</vt:lpstr>
      <vt:lpstr>Gráficos</vt:lpstr>
      <vt:lpstr>tabela auxiliar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ninico</dc:creator>
  <cp:lastModifiedBy>Utilizador</cp:lastModifiedBy>
  <cp:lastPrinted>2013-06-03T17:49:34Z</cp:lastPrinted>
  <dcterms:created xsi:type="dcterms:W3CDTF">2013-05-28T21:38:25Z</dcterms:created>
  <dcterms:modified xsi:type="dcterms:W3CDTF">2014-07-04T16:30:48Z</dcterms:modified>
</cp:coreProperties>
</file>